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240" windowWidth="15450" windowHeight="11460" firstSheet="1" activeTab="3"/>
  </bookViews>
  <sheets>
    <sheet name="Пед.раб.общее образование" sheetId="13" r:id="rId1"/>
    <sheet name="Пед.раб._дошк.образование" sheetId="14" r:id="rId2"/>
    <sheet name="Пед.раб._допол.образование" sheetId="19" r:id="rId3"/>
    <sheet name="Средний мед.перс." sheetId="5" r:id="rId4"/>
  </sheets>
  <definedNames>
    <definedName name="_ftn1" localSheetId="2">'Пед.раб._допол.образование'!#REF!</definedName>
    <definedName name="_ftn1" localSheetId="1">'Пед.раб._дошк.образование'!#REF!</definedName>
    <definedName name="_ftn1" localSheetId="0">#REF!</definedName>
    <definedName name="_ftnref1" localSheetId="2">'Пед.раб._допол.образование'!$B$8</definedName>
    <definedName name="_ftnref1" localSheetId="1">'Пед.раб._дошк.образование'!$B$8</definedName>
    <definedName name="_ftnref1" localSheetId="0">'Пед.раб.общее образование'!$B$9</definedName>
    <definedName name="_xlnm.Print_Titles" localSheetId="0">'Пед.раб.общее образование'!$7:$8</definedName>
    <definedName name="_xlnm.Print_Titles" localSheetId="1">'Пед.раб._дошк.образование'!$7:$7</definedName>
    <definedName name="_xlnm.Print_Titles" localSheetId="2">'Пед.раб._допол.образование'!$5:$7</definedName>
    <definedName name="_xlnm.Print_Titles" localSheetId="3">'Средний мед.перс.'!$7:$7</definedName>
  </definedNames>
  <calcPr calcId="125725" calcMode="manual" fullPrecision="0"/>
</workbook>
</file>

<file path=xl/sharedStrings.xml><?xml version="1.0" encoding="utf-8"?>
<sst xmlns="http://schemas.openxmlformats.org/spreadsheetml/2006/main" count="206" uniqueCount="56">
  <si>
    <t>№</t>
  </si>
  <si>
    <t>Наименование показателей</t>
  </si>
  <si>
    <t>2012 г.</t>
  </si>
  <si>
    <t>2013 г.</t>
  </si>
  <si>
    <t>2014 г.</t>
  </si>
  <si>
    <t>2015 г.</t>
  </si>
  <si>
    <t>2016 г.</t>
  </si>
  <si>
    <t>2017 г.</t>
  </si>
  <si>
    <t>2018 г.</t>
  </si>
  <si>
    <t>Темп роста к предыдущему году, %</t>
  </si>
  <si>
    <t>2013г.-2015г.</t>
  </si>
  <si>
    <t>2013г.-2018г.</t>
  </si>
  <si>
    <t>Х</t>
  </si>
  <si>
    <t>Показатели повышения оплаты труда отдельных категорий работников, с учетом направления на эти цели средств от мероприятий по оптимизации</t>
  </si>
  <si>
    <t>Размер начислений на фонд оплаты труда, %</t>
  </si>
  <si>
    <t>Соотношение объема средств от мероприятий по оптимизации к сумме объема средств, требуемого на повышение оплаты труда, % (строка 10/ строка 8 * 100%)</t>
  </si>
  <si>
    <t>Педагогические работники общеобразовательных организаций</t>
  </si>
  <si>
    <t>Среднемесячная заработная плата педагогических работников общеобразовательных организаций,  рублей</t>
  </si>
  <si>
    <t>Среднемесячная заработная плата в Волгоградской области, рублей</t>
  </si>
  <si>
    <r>
      <t>Соотношение среднемесячной заработной платы педагогических работников общеобразовательных организаций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 среднемесячной заработной плате в Волгоградской области, % (строка 2 / строку 1)</t>
    </r>
  </si>
  <si>
    <t>Среднесписочная численность педагогических работников общеобразовательных организаций, человек</t>
  </si>
  <si>
    <t>Фонд оплаты труда с начислениями, тыс. рублей (строка 2 * строка 6 * (строка 5 + 100%) / 100% * 12 месяцев)</t>
  </si>
  <si>
    <t>Прирост фонда оплаты труда педагогических работников общеобразовательных организаций с начислениями, тыс. рублей (строка 7 по графе i-го года – строка 7 в базовом году (2012 г.)</t>
  </si>
  <si>
    <t>Обеспечение потребности в дополнительных финансовых ресурсах на повышение оплаты труда педагогических работников общеобразовательных организаций, тыс. рублей (строка 10+строка 11+строка 12 + строка 13 + строка 14 = строка 8):</t>
  </si>
  <si>
    <t>за счет средств от мероприятий по оптимизации, в том числе реорганизации неэффективных организаций и программ, тыс.рублей</t>
  </si>
  <si>
    <t>за счет средств от приносящей доход деятельности, тыс. рублей</t>
  </si>
  <si>
    <t>за счет средств обязательного медицинского страхования, тыс. рублей</t>
  </si>
  <si>
    <t>за счет средств местного бюджета, тыс. рублей</t>
  </si>
  <si>
    <t>за счет иных источников (решений), включая корректировку местного бюджета на соответствующий год, тыс. рублей</t>
  </si>
  <si>
    <t xml:space="preserve">Педагогические работники дошкольных образовательных организаций </t>
  </si>
  <si>
    <t xml:space="preserve">Фонд оплаты труда работников общеобразовательных организаций (среднесписочных и внешних) с начислениями, тыс. рублей </t>
  </si>
  <si>
    <t xml:space="preserve">Среднемесячная заработная плата в сфере общего образования, рублей </t>
  </si>
  <si>
    <t>Среднесписочная численность работников общеобразовательных организаций, человек</t>
  </si>
  <si>
    <t>Среднемесячная заработная плата педагогических работников дошкольных образовательных организаций,  рублей</t>
  </si>
  <si>
    <r>
      <t>Соотношение среднемесячной заработной платы педагогических работников дошкольных образовательных организаций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 среднемесячной заработной плате в сфере общего образования, % (строка 2 / строку 1)</t>
    </r>
  </si>
  <si>
    <t>Среднесписочная численность педагогических работников дошкольных образовательных организаций, человек</t>
  </si>
  <si>
    <t>Прирост фонда оплаты труда педагогических работников дошкольных образовательных учреждений с начислениями, тыс. рублей (строка 7 по графе i-го года – строка 7 в базовом году (2012 г.)</t>
  </si>
  <si>
    <t>Обеспечение потребности в дополнительных финансовых ресурсах на повышение оплаты труда педагогических работников дошкольных образовательных организаций, тыс. рублей (строка 10+строка 11+строка 12 + строка 13 + строка 14 = строка 8):</t>
  </si>
  <si>
    <t>Среднемесячная заработная плата учителей, рублей</t>
  </si>
  <si>
    <t>Среднесписочная численность учителей, человек</t>
  </si>
  <si>
    <t xml:space="preserve">Фонд оплаты труда учителей с начислениями, тыс. рублей </t>
  </si>
  <si>
    <t>Среднемесячная заработная плата педагогических работников организаций дополнительного образования детей,  рублей</t>
  </si>
  <si>
    <t>Педагогические работники организации дополнительного образования детей</t>
  </si>
  <si>
    <r>
      <t>Соотношение среднемесячной заработной платы педагогических работников организаций дополнительного образования детей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 среднемесячной заработной плате в субъекте Российской Федерации, % (строка 2 / строку 1)</t>
    </r>
  </si>
  <si>
    <t>Среднесписочная численность педагогических работников организаций дополнительного образования детей, человек</t>
  </si>
  <si>
    <t>Прирост фонда оплаты труда педагогических работников организаций дополнительного образования детей с начислениями, тыс. рублей (строка 7 по графе i-го года – строка 7 в базовом году (2012 г.)</t>
  </si>
  <si>
    <t>Обеспечение потребности в дополнительных финансовых ресурсах на повышение оплаты труда педагогических работников организаций дополнительного образования детей, тыс. рублей (строка 10+строка 11+строка 12 + строка 13 + строка 14 = строка 8):</t>
  </si>
  <si>
    <t>Средний медицинский персонал образовательных организаций</t>
  </si>
  <si>
    <t>Среднемесячная заработная плата среднего медицинского персонала образовательных организаций,  рублей</t>
  </si>
  <si>
    <t>Соотношение среднемесячной заработной платы среднего медицинского персонала образовательных организаций к среднемесячной заработной плате в Волгоградской области, % (строка 2 / строку 1)</t>
  </si>
  <si>
    <t>Среднесписочная численность среднего медицинского персонала образовательных организаций, человек</t>
  </si>
  <si>
    <t>Прирост фонда оплаты труда среднего медицинского персонала образовательных организацийс начислениями, тыс. рублей (строка 7 по графе i-го года – строка 7 в базовом году (2012 г.)</t>
  </si>
  <si>
    <t>Обеспечение потребности в дополнительных финансовых ресурсах на повышение оплаты труда среднего медицинского персонала образовательных организаций, тыс. рублей (строка 10+строка 11+строка 12 + строка 13 + строка 14 = строка 8):</t>
  </si>
  <si>
    <t xml:space="preserve">
</t>
  </si>
  <si>
    <t>-</t>
  </si>
  <si>
    <t xml:space="preserve"> Финансовое обеспечение   плана мероприятий (дорожная карта)  изменения в отраслях социальной сферы, направленные на повышение эффективности
образования Суровикинского муниципального района Волгоградской области
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</si>
</sst>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[$-F800]dddd\,\ mmmm\ dd\,\ yyyy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3">
    <xf numFmtId="0" fontId="0" fillId="0" borderId="0" xfId="0"/>
    <xf numFmtId="0" fontId="7" fillId="0" borderId="0" xfId="20" applyFont="1">
      <alignment/>
      <protection/>
    </xf>
    <xf numFmtId="0" fontId="8" fillId="0" borderId="0" xfId="20" applyFont="1">
      <alignment/>
      <protection/>
    </xf>
    <xf numFmtId="0" fontId="6" fillId="0" borderId="1" xfId="20" applyFont="1" applyBorder="1" applyAlignment="1">
      <alignment horizontal="center" vertical="justify" wrapText="1"/>
      <protection/>
    </xf>
    <xf numFmtId="0" fontId="5" fillId="2" borderId="2" xfId="20" applyFont="1" applyFill="1" applyBorder="1" applyAlignment="1">
      <alignment horizontal="center" vertical="justify" wrapText="1"/>
      <protection/>
    </xf>
    <xf numFmtId="0" fontId="5" fillId="2" borderId="3" xfId="20" applyFont="1" applyFill="1" applyBorder="1" applyAlignment="1">
      <alignment horizontal="center" vertical="justify" wrapText="1"/>
      <protection/>
    </xf>
    <xf numFmtId="0" fontId="3" fillId="2" borderId="4" xfId="20" applyFont="1" applyFill="1" applyBorder="1" applyAlignment="1">
      <alignment horizontal="center" vertical="justify" wrapText="1"/>
      <protection/>
    </xf>
    <xf numFmtId="0" fontId="4" fillId="2" borderId="4" xfId="20" applyFont="1" applyFill="1" applyBorder="1" applyAlignment="1">
      <alignment horizontal="center" vertical="justify" wrapText="1"/>
      <protection/>
    </xf>
    <xf numFmtId="0" fontId="4" fillId="2" borderId="5" xfId="20" applyFont="1" applyFill="1" applyBorder="1" applyAlignment="1">
      <alignment horizontal="center" vertical="justify" wrapText="1"/>
      <protection/>
    </xf>
    <xf numFmtId="0" fontId="5" fillId="0" borderId="6" xfId="20" applyFont="1" applyBorder="1" applyAlignment="1">
      <alignment horizontal="center" vertical="justify" wrapText="1"/>
      <protection/>
    </xf>
    <xf numFmtId="0" fontId="6" fillId="0" borderId="0" xfId="20" applyFont="1" applyAlignment="1">
      <alignment/>
      <protection/>
    </xf>
    <xf numFmtId="0" fontId="11" fillId="0" borderId="0" xfId="0" applyFont="1" applyAlignment="1">
      <alignment/>
    </xf>
    <xf numFmtId="0" fontId="6" fillId="0" borderId="0" xfId="20" applyFont="1">
      <alignment/>
      <protection/>
    </xf>
    <xf numFmtId="0" fontId="6" fillId="0" borderId="0" xfId="20" applyFont="1" applyAlignment="1">
      <alignment horizontal="center"/>
      <protection/>
    </xf>
    <xf numFmtId="0" fontId="6" fillId="0" borderId="7" xfId="20" applyFont="1" applyBorder="1" applyAlignment="1">
      <alignment horizontal="center" vertical="justify" wrapText="1"/>
      <protection/>
    </xf>
    <xf numFmtId="0" fontId="8" fillId="2" borderId="2" xfId="20" applyFont="1" applyFill="1" applyBorder="1" applyAlignment="1">
      <alignment horizontal="center" vertical="justify" wrapText="1"/>
      <protection/>
    </xf>
    <xf numFmtId="49" fontId="8" fillId="0" borderId="2" xfId="20" applyNumberFormat="1" applyFont="1" applyFill="1" applyBorder="1" applyAlignment="1">
      <alignment horizontal="left" vertical="distributed" wrapText="1" readingOrder="1"/>
      <protection/>
    </xf>
    <xf numFmtId="49" fontId="8" fillId="2" borderId="2" xfId="20" applyNumberFormat="1" applyFont="1" applyFill="1" applyBorder="1" applyAlignment="1">
      <alignment horizontal="left" vertical="distributed" wrapText="1" readingOrder="1"/>
      <protection/>
    </xf>
    <xf numFmtId="49" fontId="8" fillId="2" borderId="8" xfId="20" applyNumberFormat="1" applyFont="1" applyFill="1" applyBorder="1" applyAlignment="1">
      <alignment horizontal="left" vertical="distributed" wrapText="1" readingOrder="1"/>
      <protection/>
    </xf>
    <xf numFmtId="0" fontId="8" fillId="2" borderId="3" xfId="20" applyFont="1" applyFill="1" applyBorder="1" applyAlignment="1">
      <alignment horizontal="center" vertical="justify" wrapText="1"/>
      <protection/>
    </xf>
    <xf numFmtId="0" fontId="8" fillId="2" borderId="8" xfId="20" applyFont="1" applyFill="1" applyBorder="1" applyAlignment="1">
      <alignment horizontal="center" vertical="justify" wrapText="1"/>
      <protection/>
    </xf>
    <xf numFmtId="0" fontId="8" fillId="2" borderId="2" xfId="20" applyNumberFormat="1" applyFont="1" applyFill="1" applyBorder="1" applyAlignment="1">
      <alignment horizontal="left" vertical="distributed" wrapText="1" readingOrder="1"/>
      <protection/>
    </xf>
    <xf numFmtId="0" fontId="8" fillId="2" borderId="2" xfId="20" applyFont="1" applyFill="1" applyBorder="1" applyAlignment="1">
      <alignment horizontal="right" vertical="center" wrapText="1"/>
      <protection/>
    </xf>
    <xf numFmtId="43" fontId="8" fillId="2" borderId="2" xfId="23" applyFont="1" applyFill="1" applyBorder="1" applyAlignment="1">
      <alignment horizontal="right" vertical="center" wrapText="1"/>
    </xf>
    <xf numFmtId="164" fontId="8" fillId="2" borderId="2" xfId="22" applyNumberFormat="1" applyFont="1" applyFill="1" applyBorder="1" applyAlignment="1">
      <alignment horizontal="center" vertical="center" wrapText="1"/>
    </xf>
    <xf numFmtId="43" fontId="8" fillId="2" borderId="2" xfId="20" applyNumberFormat="1" applyFont="1" applyFill="1" applyBorder="1" applyAlignment="1">
      <alignment horizontal="center" vertical="justify" wrapText="1"/>
      <protection/>
    </xf>
    <xf numFmtId="43" fontId="8" fillId="2" borderId="2" xfId="20" applyNumberFormat="1" applyFont="1" applyFill="1" applyBorder="1" applyAlignment="1">
      <alignment horizontal="center" vertical="center" wrapText="1"/>
      <protection/>
    </xf>
    <xf numFmtId="43" fontId="8" fillId="2" borderId="3" xfId="20" applyNumberFormat="1" applyFont="1" applyFill="1" applyBorder="1" applyAlignment="1">
      <alignment horizontal="center" vertical="center" wrapText="1"/>
      <protection/>
    </xf>
    <xf numFmtId="43" fontId="8" fillId="2" borderId="8" xfId="20" applyNumberFormat="1" applyFont="1" applyFill="1" applyBorder="1" applyAlignment="1">
      <alignment horizontal="center" vertical="center" wrapText="1"/>
      <protection/>
    </xf>
    <xf numFmtId="43" fontId="8" fillId="2" borderId="9" xfId="20" applyNumberFormat="1" applyFont="1" applyFill="1" applyBorder="1" applyAlignment="1">
      <alignment horizontal="center" vertical="center" wrapText="1"/>
      <protection/>
    </xf>
    <xf numFmtId="43" fontId="8" fillId="2" borderId="2" xfId="20" applyNumberFormat="1" applyFont="1" applyFill="1" applyBorder="1" applyAlignment="1">
      <alignment horizontal="right" vertical="center" wrapText="1"/>
      <protection/>
    </xf>
    <xf numFmtId="43" fontId="8" fillId="2" borderId="3" xfId="20" applyNumberFormat="1" applyFont="1" applyFill="1" applyBorder="1" applyAlignment="1">
      <alignment horizontal="right" vertical="center" wrapText="1"/>
      <protection/>
    </xf>
    <xf numFmtId="43" fontId="8" fillId="2" borderId="8" xfId="20" applyNumberFormat="1" applyFont="1" applyFill="1" applyBorder="1" applyAlignment="1">
      <alignment horizontal="right" vertical="center" wrapText="1"/>
      <protection/>
    </xf>
    <xf numFmtId="43" fontId="8" fillId="2" borderId="9" xfId="20" applyNumberFormat="1" applyFont="1" applyFill="1" applyBorder="1" applyAlignment="1">
      <alignment horizontal="right" vertical="center" wrapText="1"/>
      <protection/>
    </xf>
    <xf numFmtId="43" fontId="8" fillId="2" borderId="2" xfId="23" applyNumberFormat="1" applyFont="1" applyFill="1" applyBorder="1" applyAlignment="1">
      <alignment horizontal="center" vertical="center" wrapText="1"/>
    </xf>
    <xf numFmtId="43" fontId="8" fillId="2" borderId="2" xfId="23" applyNumberFormat="1" applyFont="1" applyFill="1" applyBorder="1" applyAlignment="1">
      <alignment horizontal="right" vertical="center" wrapText="1"/>
    </xf>
    <xf numFmtId="43" fontId="8" fillId="0" borderId="2" xfId="20" applyNumberFormat="1" applyFont="1" applyFill="1" applyBorder="1" applyAlignment="1">
      <alignment horizontal="center" vertical="center" wrapText="1"/>
      <protection/>
    </xf>
    <xf numFmtId="43" fontId="8" fillId="0" borderId="2" xfId="20" applyNumberFormat="1" applyFont="1" applyFill="1" applyBorder="1" applyAlignment="1">
      <alignment horizontal="right" vertical="center" wrapText="1"/>
      <protection/>
    </xf>
    <xf numFmtId="41" fontId="8" fillId="2" borderId="2" xfId="20" applyNumberFormat="1" applyFont="1" applyFill="1" applyBorder="1" applyAlignment="1">
      <alignment horizontal="right" vertical="center" wrapText="1"/>
      <protection/>
    </xf>
    <xf numFmtId="43" fontId="8" fillId="2" borderId="3" xfId="20" applyNumberFormat="1" applyFont="1" applyFill="1" applyBorder="1" applyAlignment="1">
      <alignment horizontal="center" vertical="justify" wrapText="1"/>
      <protection/>
    </xf>
    <xf numFmtId="43" fontId="8" fillId="2" borderId="2" xfId="20" applyNumberFormat="1" applyFont="1" applyFill="1" applyBorder="1" applyAlignment="1">
      <alignment horizontal="right" vertical="justify" wrapText="1"/>
      <protection/>
    </xf>
    <xf numFmtId="43" fontId="8" fillId="2" borderId="3" xfId="20" applyNumberFormat="1" applyFont="1" applyFill="1" applyBorder="1" applyAlignment="1">
      <alignment horizontal="right" vertical="justify" wrapText="1"/>
      <protection/>
    </xf>
    <xf numFmtId="0" fontId="5" fillId="0" borderId="10" xfId="20" applyFont="1" applyBorder="1" applyAlignment="1">
      <alignment horizontal="center" vertical="justify" wrapText="1"/>
      <protection/>
    </xf>
    <xf numFmtId="0" fontId="6" fillId="0" borderId="11" xfId="20" applyFont="1" applyBorder="1" applyAlignment="1">
      <alignment horizontal="center" vertical="justify" wrapText="1"/>
      <protection/>
    </xf>
    <xf numFmtId="0" fontId="6" fillId="0" borderId="12" xfId="20" applyFont="1" applyBorder="1" applyAlignment="1">
      <alignment horizontal="center" vertical="justify" wrapText="1"/>
      <protection/>
    </xf>
    <xf numFmtId="0" fontId="3" fillId="2" borderId="6" xfId="20" applyFont="1" applyFill="1" applyBorder="1" applyAlignment="1">
      <alignment horizontal="center" vertical="justify" wrapText="1"/>
      <protection/>
    </xf>
    <xf numFmtId="0" fontId="5" fillId="2" borderId="1" xfId="20" applyFont="1" applyFill="1" applyBorder="1" applyAlignment="1">
      <alignment horizontal="center" vertical="justify" wrapText="1"/>
      <protection/>
    </xf>
    <xf numFmtId="49" fontId="8" fillId="0" borderId="1" xfId="20" applyNumberFormat="1" applyFont="1" applyFill="1" applyBorder="1" applyAlignment="1">
      <alignment horizontal="left" vertical="distributed" wrapText="1" readingOrder="1"/>
      <protection/>
    </xf>
    <xf numFmtId="49" fontId="8" fillId="2" borderId="1" xfId="20" applyNumberFormat="1" applyFont="1" applyFill="1" applyBorder="1" applyAlignment="1">
      <alignment horizontal="left" vertical="distributed" wrapText="1" readingOrder="1"/>
      <protection/>
    </xf>
    <xf numFmtId="49" fontId="8" fillId="2" borderId="7" xfId="20" applyNumberFormat="1" applyFont="1" applyFill="1" applyBorder="1" applyAlignment="1">
      <alignment horizontal="left" vertical="distributed" wrapText="1" readingOrder="1"/>
      <protection/>
    </xf>
    <xf numFmtId="41" fontId="8" fillId="2" borderId="2" xfId="20" applyNumberFormat="1" applyFont="1" applyFill="1" applyBorder="1" applyAlignment="1">
      <alignment horizontal="center" vertical="center" wrapText="1"/>
      <protection/>
    </xf>
    <xf numFmtId="41" fontId="8" fillId="2" borderId="3" xfId="20" applyNumberFormat="1" applyFont="1" applyFill="1" applyBorder="1" applyAlignment="1">
      <alignment horizontal="center" vertical="center" wrapText="1"/>
      <protection/>
    </xf>
    <xf numFmtId="43" fontId="8" fillId="2" borderId="8" xfId="20" applyNumberFormat="1" applyFont="1" applyFill="1" applyBorder="1" applyAlignment="1">
      <alignment horizontal="right" vertical="justify" wrapText="1"/>
      <protection/>
    </xf>
    <xf numFmtId="43" fontId="8" fillId="2" borderId="2" xfId="22" applyNumberFormat="1" applyFont="1" applyFill="1" applyBorder="1" applyAlignment="1">
      <alignment horizontal="right" vertical="justify" wrapText="1"/>
    </xf>
    <xf numFmtId="43" fontId="8" fillId="0" borderId="2" xfId="20" applyNumberFormat="1" applyFont="1" applyFill="1" applyBorder="1" applyAlignment="1">
      <alignment horizontal="right" vertical="justify" wrapText="1"/>
      <protection/>
    </xf>
    <xf numFmtId="43" fontId="8" fillId="2" borderId="2" xfId="23" applyNumberFormat="1" applyFont="1" applyFill="1" applyBorder="1" applyAlignment="1">
      <alignment horizontal="right" vertical="justify" wrapText="1"/>
    </xf>
    <xf numFmtId="43" fontId="8" fillId="2" borderId="9" xfId="20" applyNumberFormat="1" applyFont="1" applyFill="1" applyBorder="1" applyAlignment="1">
      <alignment horizontal="right" vertical="justify" wrapText="1"/>
      <protection/>
    </xf>
    <xf numFmtId="0" fontId="5" fillId="0" borderId="0" xfId="20" applyFont="1" applyBorder="1" applyAlignment="1">
      <alignment horizontal="center"/>
      <protection/>
    </xf>
    <xf numFmtId="0" fontId="12" fillId="0" borderId="0" xfId="0" applyFont="1" applyBorder="1" applyAlignment="1">
      <alignment horizontal="center"/>
    </xf>
    <xf numFmtId="0" fontId="14" fillId="0" borderId="0" xfId="20" applyFont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7" fillId="0" borderId="0" xfId="20" applyFont="1" applyAlignment="1">
      <alignment wrapText="1"/>
      <protection/>
    </xf>
    <xf numFmtId="0" fontId="7" fillId="0" borderId="0" xfId="20" applyFont="1" applyAlignment="1">
      <alignment vertical="center" wrapText="1"/>
      <protection/>
    </xf>
    <xf numFmtId="0" fontId="14" fillId="0" borderId="0" xfId="20" applyFont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6" fillId="0" borderId="0" xfId="20" applyFont="1" applyAlignment="1">
      <alignment horizontal="right" vertical="top" wrapText="1"/>
      <protection/>
    </xf>
    <xf numFmtId="0" fontId="11" fillId="0" borderId="0" xfId="0" applyFont="1" applyAlignment="1">
      <alignment horizontal="right" vertical="top" wrapText="1"/>
    </xf>
    <xf numFmtId="0" fontId="14" fillId="0" borderId="0" xfId="20" applyFont="1" applyAlignment="1">
      <alignment horizontal="center"/>
      <protection/>
    </xf>
    <xf numFmtId="0" fontId="16" fillId="0" borderId="0" xfId="0" applyFont="1" applyAlignment="1">
      <alignment horizontal="center"/>
    </xf>
    <xf numFmtId="0" fontId="7" fillId="0" borderId="0" xfId="20" applyFont="1" applyAlignment="1">
      <alignment vertical="center"/>
      <protection/>
    </xf>
    <xf numFmtId="0" fontId="6" fillId="0" borderId="0" xfId="20" applyFont="1" applyAlignment="1">
      <alignment horizontal="center"/>
      <protection/>
    </xf>
    <xf numFmtId="0" fontId="15" fillId="0" borderId="0" xfId="0" applyFont="1" applyAlignment="1">
      <alignment horizontal="center"/>
    </xf>
    <xf numFmtId="165" fontId="17" fillId="0" borderId="0" xfId="20" applyNumberFormat="1" applyFont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Финансовый" xfId="22"/>
    <cellStyle name="Финансовый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="80" zoomScaleNormal="80" workbookViewId="0" topLeftCell="A1">
      <selection activeCell="L2" sqref="L2"/>
    </sheetView>
  </sheetViews>
  <sheetFormatPr defaultColWidth="9.140625" defaultRowHeight="15"/>
  <cols>
    <col min="1" max="1" width="3.8515625" style="12" customWidth="1"/>
    <col min="2" max="2" width="71.8515625" style="12" customWidth="1"/>
    <col min="3" max="3" width="15.140625" style="12" customWidth="1"/>
    <col min="4" max="4" width="14.00390625" style="12" customWidth="1"/>
    <col min="5" max="5" width="14.28125" style="12" customWidth="1"/>
    <col min="6" max="6" width="12.421875" style="12" customWidth="1"/>
    <col min="7" max="9" width="13.00390625" style="12" customWidth="1"/>
    <col min="10" max="10" width="11.28125" style="12" customWidth="1"/>
    <col min="11" max="11" width="12.28125" style="12" customWidth="1"/>
    <col min="12" max="16384" width="9.140625" style="12" customWidth="1"/>
  </cols>
  <sheetData>
    <row r="1" spans="1:11" ht="81.75" customHeight="1">
      <c r="A1" s="72" t="s">
        <v>55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72.75" customHeight="1">
      <c r="A2" s="61"/>
      <c r="B2" s="61"/>
      <c r="I2" s="62"/>
      <c r="J2" s="62"/>
      <c r="K2" s="62"/>
    </row>
    <row r="3" spans="1:11" ht="15.6" customHeight="1">
      <c r="A3" s="10"/>
      <c r="B3" s="11"/>
      <c r="C3" s="11"/>
      <c r="D3" s="11"/>
      <c r="E3" s="11"/>
      <c r="F3" s="11"/>
      <c r="G3" s="11"/>
      <c r="H3" s="11"/>
      <c r="I3" s="65"/>
      <c r="J3" s="66"/>
      <c r="K3" s="66"/>
    </row>
    <row r="4" spans="1:11" ht="17.25" customHeight="1">
      <c r="A4" s="10"/>
      <c r="B4" s="67" t="s">
        <v>13</v>
      </c>
      <c r="C4" s="68"/>
      <c r="D4" s="68"/>
      <c r="E4" s="68"/>
      <c r="F4" s="68"/>
      <c r="G4" s="68"/>
      <c r="H4" s="68"/>
      <c r="I4" s="68"/>
      <c r="J4" s="68"/>
      <c r="K4" s="68"/>
    </row>
    <row r="5" spans="1:11" ht="18.75">
      <c r="A5" s="63" t="s">
        <v>16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9.5" thickBot="1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28.5">
      <c r="A7" s="42" t="s">
        <v>0</v>
      </c>
      <c r="B7" s="45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10</v>
      </c>
      <c r="K7" s="8" t="s">
        <v>11</v>
      </c>
    </row>
    <row r="8" spans="1:11" s="13" customFormat="1" ht="15">
      <c r="A8" s="43">
        <v>1</v>
      </c>
      <c r="B8" s="46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5">
        <v>11</v>
      </c>
    </row>
    <row r="9" spans="1:11" ht="19.15" customHeight="1">
      <c r="A9" s="43">
        <v>1</v>
      </c>
      <c r="B9" s="47" t="s">
        <v>18</v>
      </c>
      <c r="C9" s="24">
        <v>18583.7</v>
      </c>
      <c r="D9" s="24">
        <v>20930</v>
      </c>
      <c r="E9" s="24">
        <v>22940</v>
      </c>
      <c r="F9" s="24">
        <v>25140</v>
      </c>
      <c r="G9" s="24">
        <v>27650</v>
      </c>
      <c r="H9" s="24">
        <v>30400</v>
      </c>
      <c r="I9" s="24">
        <v>33300</v>
      </c>
      <c r="J9" s="15" t="s">
        <v>12</v>
      </c>
      <c r="K9" s="19" t="s">
        <v>12</v>
      </c>
    </row>
    <row r="10" spans="1:11" ht="29.45" customHeight="1">
      <c r="A10" s="43">
        <v>2</v>
      </c>
      <c r="B10" s="47" t="s">
        <v>17</v>
      </c>
      <c r="C10" s="26">
        <v>18220.1</v>
      </c>
      <c r="D10" s="26">
        <v>23329.11</v>
      </c>
      <c r="E10" s="26">
        <v>25486.2</v>
      </c>
      <c r="F10" s="26">
        <v>27036.1</v>
      </c>
      <c r="G10" s="26">
        <v>28439</v>
      </c>
      <c r="H10" s="26">
        <v>30400</v>
      </c>
      <c r="I10" s="26">
        <v>33300</v>
      </c>
      <c r="J10" s="25" t="s">
        <v>12</v>
      </c>
      <c r="K10" s="39" t="s">
        <v>12</v>
      </c>
    </row>
    <row r="11" spans="1:11" ht="15">
      <c r="A11" s="43">
        <v>3</v>
      </c>
      <c r="B11" s="48" t="s">
        <v>9</v>
      </c>
      <c r="C11" s="36">
        <v>124.2</v>
      </c>
      <c r="D11" s="34">
        <f aca="true" t="shared" si="0" ref="D11:I11">D10/C10*100</f>
        <v>128.04</v>
      </c>
      <c r="E11" s="34">
        <f t="shared" si="0"/>
        <v>109.25</v>
      </c>
      <c r="F11" s="34">
        <f t="shared" si="0"/>
        <v>106.08</v>
      </c>
      <c r="G11" s="34">
        <f t="shared" si="0"/>
        <v>105.19</v>
      </c>
      <c r="H11" s="34">
        <f t="shared" si="0"/>
        <v>106.9</v>
      </c>
      <c r="I11" s="34">
        <f t="shared" si="0"/>
        <v>109.54</v>
      </c>
      <c r="J11" s="25" t="s">
        <v>12</v>
      </c>
      <c r="K11" s="39" t="s">
        <v>12</v>
      </c>
    </row>
    <row r="12" spans="1:11" ht="46.9" customHeight="1">
      <c r="A12" s="43">
        <v>4</v>
      </c>
      <c r="B12" s="48" t="s">
        <v>19</v>
      </c>
      <c r="C12" s="34">
        <f>C10/C9*100</f>
        <v>98.04</v>
      </c>
      <c r="D12" s="34">
        <f aca="true" t="shared" si="1" ref="D12:I12">D10/D9*100</f>
        <v>111.46</v>
      </c>
      <c r="E12" s="34">
        <f t="shared" si="1"/>
        <v>111.1</v>
      </c>
      <c r="F12" s="34">
        <f t="shared" si="1"/>
        <v>107.54</v>
      </c>
      <c r="G12" s="34">
        <f t="shared" si="1"/>
        <v>102.85</v>
      </c>
      <c r="H12" s="34">
        <f>H10/H9*100</f>
        <v>100</v>
      </c>
      <c r="I12" s="34">
        <f t="shared" si="1"/>
        <v>100</v>
      </c>
      <c r="J12" s="25" t="s">
        <v>12</v>
      </c>
      <c r="K12" s="39" t="s">
        <v>12</v>
      </c>
    </row>
    <row r="13" spans="1:11" ht="17.45" customHeight="1">
      <c r="A13" s="43">
        <v>5</v>
      </c>
      <c r="B13" s="48" t="s">
        <v>14</v>
      </c>
      <c r="C13" s="26">
        <v>30.2</v>
      </c>
      <c r="D13" s="26">
        <v>30.2</v>
      </c>
      <c r="E13" s="26">
        <v>30.2</v>
      </c>
      <c r="F13" s="26">
        <v>30.2</v>
      </c>
      <c r="G13" s="26">
        <v>30.2</v>
      </c>
      <c r="H13" s="26">
        <v>30.2</v>
      </c>
      <c r="I13" s="26">
        <v>30.2</v>
      </c>
      <c r="J13" s="25" t="s">
        <v>12</v>
      </c>
      <c r="K13" s="39" t="s">
        <v>12</v>
      </c>
    </row>
    <row r="14" spans="1:11" ht="30">
      <c r="A14" s="43">
        <v>6</v>
      </c>
      <c r="B14" s="48" t="s">
        <v>20</v>
      </c>
      <c r="C14" s="26">
        <v>301</v>
      </c>
      <c r="D14" s="26">
        <v>296</v>
      </c>
      <c r="E14" s="26">
        <v>297</v>
      </c>
      <c r="F14" s="26">
        <v>297</v>
      </c>
      <c r="G14" s="26">
        <v>297</v>
      </c>
      <c r="H14" s="26">
        <v>297</v>
      </c>
      <c r="I14" s="26">
        <v>297</v>
      </c>
      <c r="J14" s="25" t="s">
        <v>12</v>
      </c>
      <c r="K14" s="39" t="s">
        <v>12</v>
      </c>
    </row>
    <row r="15" spans="1:11" ht="33" customHeight="1">
      <c r="A15" s="43">
        <v>7</v>
      </c>
      <c r="B15" s="48" t="s">
        <v>21</v>
      </c>
      <c r="C15" s="34">
        <f>(C10*C14*1.302*12)/1000</f>
        <v>85685.92</v>
      </c>
      <c r="D15" s="34">
        <f aca="true" t="shared" si="2" ref="D15:I15">(D10*D14*1.302*12)/1000</f>
        <v>107890.23</v>
      </c>
      <c r="E15" s="34">
        <f t="shared" si="2"/>
        <v>118264.33</v>
      </c>
      <c r="F15" s="34">
        <f t="shared" si="2"/>
        <v>125456.37</v>
      </c>
      <c r="G15" s="34">
        <f t="shared" si="2"/>
        <v>131966.29</v>
      </c>
      <c r="H15" s="34">
        <f>(H10*H14*1.302*12)/1000</f>
        <v>141065.97</v>
      </c>
      <c r="I15" s="34">
        <f t="shared" si="2"/>
        <v>154522.92</v>
      </c>
      <c r="J15" s="25" t="s">
        <v>12</v>
      </c>
      <c r="K15" s="39" t="s">
        <v>12</v>
      </c>
    </row>
    <row r="16" spans="1:11" ht="47.25" customHeight="1">
      <c r="A16" s="43">
        <v>8</v>
      </c>
      <c r="B16" s="48" t="s">
        <v>22</v>
      </c>
      <c r="C16" s="26" t="s">
        <v>12</v>
      </c>
      <c r="D16" s="26">
        <f>D15-C15</f>
        <v>22204.31</v>
      </c>
      <c r="E16" s="26">
        <f>E15-C15</f>
        <v>32578.41</v>
      </c>
      <c r="F16" s="26">
        <f>F15-C15</f>
        <v>39770.45</v>
      </c>
      <c r="G16" s="26">
        <f>G15-C15</f>
        <v>46280.37</v>
      </c>
      <c r="H16" s="26">
        <f>H15-C15</f>
        <v>55380.05</v>
      </c>
      <c r="I16" s="26">
        <f>I15-C15</f>
        <v>68837</v>
      </c>
      <c r="J16" s="26">
        <f>D16+E16+F16</f>
        <v>94553.17</v>
      </c>
      <c r="K16" s="27">
        <f>D16+E16+F16+G16+H16+I16</f>
        <v>265050.59</v>
      </c>
    </row>
    <row r="17" spans="1:11" ht="58.5" customHeight="1">
      <c r="A17" s="43">
        <v>9</v>
      </c>
      <c r="B17" s="48" t="s">
        <v>23</v>
      </c>
      <c r="C17" s="26" t="s">
        <v>54</v>
      </c>
      <c r="D17" s="26">
        <f>D22</f>
        <v>22204.31</v>
      </c>
      <c r="E17" s="26">
        <f aca="true" t="shared" si="3" ref="E17:J17">E22</f>
        <v>32578.41</v>
      </c>
      <c r="F17" s="26">
        <f t="shared" si="3"/>
        <v>39770.45</v>
      </c>
      <c r="G17" s="26">
        <f t="shared" si="3"/>
        <v>46280.37</v>
      </c>
      <c r="H17" s="26">
        <f t="shared" si="3"/>
        <v>55380.05</v>
      </c>
      <c r="I17" s="26">
        <f t="shared" si="3"/>
        <v>68837</v>
      </c>
      <c r="J17" s="26">
        <f t="shared" si="3"/>
        <v>94553.17</v>
      </c>
      <c r="K17" s="27">
        <f aca="true" t="shared" si="4" ref="K17:K22">D17+E17+F17+G17+H17+I17</f>
        <v>265050.59</v>
      </c>
    </row>
    <row r="18" spans="1:11" ht="30">
      <c r="A18" s="43">
        <v>10</v>
      </c>
      <c r="B18" s="48" t="s">
        <v>24</v>
      </c>
      <c r="C18" s="26" t="s">
        <v>12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f aca="true" t="shared" si="5" ref="J18:J22">D18+E18+F18</f>
        <v>0</v>
      </c>
      <c r="K18" s="27">
        <f t="shared" si="4"/>
        <v>0</v>
      </c>
    </row>
    <row r="19" spans="1:11" ht="15">
      <c r="A19" s="43">
        <v>11</v>
      </c>
      <c r="B19" s="48" t="s">
        <v>25</v>
      </c>
      <c r="C19" s="26" t="s">
        <v>12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f t="shared" si="5"/>
        <v>0</v>
      </c>
      <c r="K19" s="27">
        <f t="shared" si="4"/>
        <v>0</v>
      </c>
    </row>
    <row r="20" spans="1:11" ht="26.45" customHeight="1">
      <c r="A20" s="43">
        <v>12</v>
      </c>
      <c r="B20" s="48" t="s">
        <v>26</v>
      </c>
      <c r="C20" s="26" t="s">
        <v>12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f t="shared" si="5"/>
        <v>0</v>
      </c>
      <c r="K20" s="27">
        <f t="shared" si="4"/>
        <v>0</v>
      </c>
    </row>
    <row r="21" spans="1:11" ht="15">
      <c r="A21" s="43">
        <v>13</v>
      </c>
      <c r="B21" s="48" t="s">
        <v>27</v>
      </c>
      <c r="C21" s="26" t="s">
        <v>12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f t="shared" si="5"/>
        <v>0</v>
      </c>
      <c r="K21" s="27">
        <f t="shared" si="4"/>
        <v>0</v>
      </c>
    </row>
    <row r="22" spans="1:11" ht="28.5" customHeight="1">
      <c r="A22" s="43">
        <v>14</v>
      </c>
      <c r="B22" s="48" t="s">
        <v>28</v>
      </c>
      <c r="C22" s="26" t="s">
        <v>12</v>
      </c>
      <c r="D22" s="26">
        <f aca="true" t="shared" si="6" ref="D22">D16</f>
        <v>22204.31</v>
      </c>
      <c r="E22" s="26">
        <f>E16</f>
        <v>32578.41</v>
      </c>
      <c r="F22" s="26">
        <f aca="true" t="shared" si="7" ref="F22:I22">F16</f>
        <v>39770.45</v>
      </c>
      <c r="G22" s="26">
        <f t="shared" si="7"/>
        <v>46280.37</v>
      </c>
      <c r="H22" s="26">
        <f t="shared" si="7"/>
        <v>55380.05</v>
      </c>
      <c r="I22" s="26">
        <f t="shared" si="7"/>
        <v>68837</v>
      </c>
      <c r="J22" s="26">
        <f t="shared" si="5"/>
        <v>94553.17</v>
      </c>
      <c r="K22" s="27">
        <f t="shared" si="4"/>
        <v>265050.59</v>
      </c>
    </row>
    <row r="23" spans="1:11" ht="46.5" customHeight="1" thickBot="1">
      <c r="A23" s="44">
        <v>15</v>
      </c>
      <c r="B23" s="49" t="s">
        <v>15</v>
      </c>
      <c r="C23" s="28" t="s">
        <v>12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9">
        <v>0</v>
      </c>
    </row>
    <row r="25" spans="2:8" ht="15.75">
      <c r="B25" s="1"/>
      <c r="H25" s="1"/>
    </row>
    <row r="26" spans="2:11" ht="15.75">
      <c r="B26" s="1"/>
      <c r="C26" s="1"/>
      <c r="D26" s="1"/>
      <c r="E26" s="1"/>
      <c r="F26" s="1"/>
      <c r="G26" s="1"/>
      <c r="H26" s="1"/>
      <c r="I26" s="1"/>
      <c r="K26" s="1"/>
    </row>
    <row r="28" ht="12.75" customHeight="1">
      <c r="B28" s="2"/>
    </row>
  </sheetData>
  <mergeCells count="5">
    <mergeCell ref="A1:K1"/>
    <mergeCell ref="I2:K2"/>
    <mergeCell ref="A5:K5"/>
    <mergeCell ref="I3:K3"/>
    <mergeCell ref="B4:K4"/>
  </mergeCells>
  <printOptions/>
  <pageMargins left="0.5905511811023623" right="0.3937007874015748" top="0.7874015748031497" bottom="0.3937007874015748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0"/>
  <sheetViews>
    <sheetView workbookViewId="0" topLeftCell="A1">
      <selection activeCell="I2" sqref="I2:K2"/>
    </sheetView>
  </sheetViews>
  <sheetFormatPr defaultColWidth="9.140625" defaultRowHeight="15"/>
  <cols>
    <col min="1" max="1" width="3.8515625" style="12" customWidth="1"/>
    <col min="2" max="2" width="69.28125" style="12" customWidth="1"/>
    <col min="3" max="3" width="13.28125" style="12" customWidth="1"/>
    <col min="4" max="4" width="13.140625" style="12" customWidth="1"/>
    <col min="5" max="5" width="13.28125" style="12" customWidth="1"/>
    <col min="6" max="7" width="12.28125" style="12" bestFit="1" customWidth="1"/>
    <col min="8" max="8" width="14.00390625" style="12" bestFit="1" customWidth="1"/>
    <col min="9" max="9" width="12.140625" style="12" customWidth="1"/>
    <col min="10" max="10" width="12.28125" style="12" bestFit="1" customWidth="1"/>
    <col min="11" max="11" width="14.7109375" style="12" customWidth="1"/>
    <col min="12" max="16384" width="9.140625" style="12" customWidth="1"/>
  </cols>
  <sheetData>
    <row r="2" spans="9:11" ht="65.25" customHeight="1">
      <c r="I2" s="62"/>
      <c r="J2" s="69"/>
      <c r="K2" s="69"/>
    </row>
    <row r="3" spans="1:11" ht="15.6" customHeight="1">
      <c r="A3" s="10"/>
      <c r="B3" s="11"/>
      <c r="C3" s="11"/>
      <c r="D3" s="11"/>
      <c r="E3" s="11"/>
      <c r="F3" s="11"/>
      <c r="G3" s="11"/>
      <c r="H3" s="11"/>
      <c r="I3" s="65"/>
      <c r="J3" s="66"/>
      <c r="K3" s="66"/>
    </row>
    <row r="4" spans="1:11" ht="15.75" customHeight="1">
      <c r="A4" s="10"/>
      <c r="B4" s="67" t="s">
        <v>13</v>
      </c>
      <c r="C4" s="68"/>
      <c r="D4" s="68"/>
      <c r="E4" s="68"/>
      <c r="F4" s="68"/>
      <c r="G4" s="68"/>
      <c r="H4" s="68"/>
      <c r="I4" s="68"/>
      <c r="J4" s="68"/>
      <c r="K4" s="68"/>
    </row>
    <row r="5" spans="1:12" ht="17.25" customHeight="1">
      <c r="A5" s="10"/>
      <c r="B5" s="63" t="s">
        <v>29</v>
      </c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1" ht="13.5" thickBot="1">
      <c r="A6" s="10"/>
      <c r="B6" s="70"/>
      <c r="C6" s="71"/>
      <c r="D6" s="71"/>
      <c r="E6" s="71"/>
      <c r="F6" s="71"/>
      <c r="G6" s="71"/>
      <c r="H6" s="71"/>
      <c r="I6" s="71"/>
      <c r="J6" s="71"/>
      <c r="K6" s="71"/>
    </row>
    <row r="7" spans="1:11" ht="28.5">
      <c r="A7" s="9" t="s">
        <v>0</v>
      </c>
      <c r="B7" s="6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10</v>
      </c>
      <c r="K7" s="8" t="s">
        <v>11</v>
      </c>
    </row>
    <row r="8" spans="1:11" s="13" customFormat="1" ht="15">
      <c r="A8" s="3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5">
        <v>11</v>
      </c>
    </row>
    <row r="9" spans="1:11" ht="28.9" customHeight="1">
      <c r="A9" s="3">
        <v>1</v>
      </c>
      <c r="B9" s="16" t="s">
        <v>31</v>
      </c>
      <c r="C9" s="26">
        <v>15685.1</v>
      </c>
      <c r="D9" s="26">
        <v>18443.11</v>
      </c>
      <c r="E9" s="26">
        <v>19172.45</v>
      </c>
      <c r="F9" s="26">
        <v>20514.3</v>
      </c>
      <c r="G9" s="26">
        <v>21277.4</v>
      </c>
      <c r="H9" s="26">
        <v>22529</v>
      </c>
      <c r="I9" s="26">
        <v>24235</v>
      </c>
      <c r="J9" s="26" t="s">
        <v>12</v>
      </c>
      <c r="K9" s="27" t="s">
        <v>12</v>
      </c>
    </row>
    <row r="10" spans="1:11" ht="28.9" customHeight="1">
      <c r="A10" s="3"/>
      <c r="B10" s="17" t="s">
        <v>32</v>
      </c>
      <c r="C10" s="26">
        <v>537</v>
      </c>
      <c r="D10" s="26">
        <v>546</v>
      </c>
      <c r="E10" s="26">
        <v>546</v>
      </c>
      <c r="F10" s="26">
        <v>546</v>
      </c>
      <c r="G10" s="26">
        <v>546</v>
      </c>
      <c r="H10" s="26">
        <v>546</v>
      </c>
      <c r="I10" s="26">
        <v>546</v>
      </c>
      <c r="J10" s="26">
        <f>D10+E10+F10</f>
        <v>1638</v>
      </c>
      <c r="K10" s="27">
        <f>D10+E10+F10+G10+H10+I10</f>
        <v>3276</v>
      </c>
    </row>
    <row r="11" spans="1:11" ht="30" customHeight="1">
      <c r="A11" s="3"/>
      <c r="B11" s="17" t="s">
        <v>30</v>
      </c>
      <c r="C11" s="26">
        <v>128029</v>
      </c>
      <c r="D11" s="26">
        <v>154443.24</v>
      </c>
      <c r="E11" s="26">
        <v>163554.5</v>
      </c>
      <c r="F11" s="26">
        <v>175001.4</v>
      </c>
      <c r="G11" s="26">
        <v>181511.2</v>
      </c>
      <c r="H11" s="26">
        <v>190610.1</v>
      </c>
      <c r="I11" s="26">
        <v>210562.5</v>
      </c>
      <c r="J11" s="26">
        <f>D11+E11+F11</f>
        <v>492999.14</v>
      </c>
      <c r="K11" s="27">
        <f>D11+E11+F11+G11+H11+I11</f>
        <v>1075682.94</v>
      </c>
    </row>
    <row r="12" spans="1:11" ht="29.45" customHeight="1">
      <c r="A12" s="3">
        <v>2</v>
      </c>
      <c r="B12" s="16" t="s">
        <v>33</v>
      </c>
      <c r="C12" s="26">
        <v>12134.9</v>
      </c>
      <c r="D12" s="26">
        <v>16883.22</v>
      </c>
      <c r="E12" s="26">
        <v>18139</v>
      </c>
      <c r="F12" s="26">
        <v>19434</v>
      </c>
      <c r="G12" s="26">
        <v>20911</v>
      </c>
      <c r="H12" s="26">
        <v>22529</v>
      </c>
      <c r="I12" s="26">
        <v>24235</v>
      </c>
      <c r="J12" s="26" t="s">
        <v>12</v>
      </c>
      <c r="K12" s="27" t="s">
        <v>12</v>
      </c>
    </row>
    <row r="13" spans="1:11" ht="15">
      <c r="A13" s="3">
        <v>3</v>
      </c>
      <c r="B13" s="17" t="s">
        <v>9</v>
      </c>
      <c r="C13" s="36"/>
      <c r="D13" s="34">
        <f aca="true" t="shared" si="0" ref="D13:I13">D12/C12*100</f>
        <v>139.13</v>
      </c>
      <c r="E13" s="34">
        <f t="shared" si="0"/>
        <v>107.44</v>
      </c>
      <c r="F13" s="34">
        <f t="shared" si="0"/>
        <v>107.14</v>
      </c>
      <c r="G13" s="34">
        <f t="shared" si="0"/>
        <v>107.6</v>
      </c>
      <c r="H13" s="34">
        <f t="shared" si="0"/>
        <v>107.74</v>
      </c>
      <c r="I13" s="34">
        <f t="shared" si="0"/>
        <v>107.57</v>
      </c>
      <c r="J13" s="26" t="s">
        <v>12</v>
      </c>
      <c r="K13" s="27" t="s">
        <v>12</v>
      </c>
    </row>
    <row r="14" spans="1:11" ht="63" customHeight="1">
      <c r="A14" s="3">
        <v>4</v>
      </c>
      <c r="B14" s="17" t="s">
        <v>34</v>
      </c>
      <c r="C14" s="34">
        <f>C12/C9*100</f>
        <v>77.37</v>
      </c>
      <c r="D14" s="34">
        <f aca="true" t="shared" si="1" ref="D14:I14">D12/D9*100</f>
        <v>91.54</v>
      </c>
      <c r="E14" s="34">
        <f t="shared" si="1"/>
        <v>94.61</v>
      </c>
      <c r="F14" s="34">
        <f t="shared" si="1"/>
        <v>94.73</v>
      </c>
      <c r="G14" s="34">
        <f t="shared" si="1"/>
        <v>98.28</v>
      </c>
      <c r="H14" s="34">
        <f t="shared" si="1"/>
        <v>100</v>
      </c>
      <c r="I14" s="34">
        <f t="shared" si="1"/>
        <v>100</v>
      </c>
      <c r="J14" s="26" t="s">
        <v>12</v>
      </c>
      <c r="K14" s="27" t="s">
        <v>12</v>
      </c>
    </row>
    <row r="15" spans="1:11" ht="17.45" customHeight="1">
      <c r="A15" s="3">
        <v>5</v>
      </c>
      <c r="B15" s="17" t="s">
        <v>14</v>
      </c>
      <c r="C15" s="26">
        <v>30.2</v>
      </c>
      <c r="D15" s="26">
        <v>30.2</v>
      </c>
      <c r="E15" s="26">
        <v>30.2</v>
      </c>
      <c r="F15" s="26">
        <v>30.2</v>
      </c>
      <c r="G15" s="26">
        <v>30.2</v>
      </c>
      <c r="H15" s="26">
        <v>30.2</v>
      </c>
      <c r="I15" s="26">
        <v>30.2</v>
      </c>
      <c r="J15" s="26" t="s">
        <v>12</v>
      </c>
      <c r="K15" s="27" t="s">
        <v>12</v>
      </c>
    </row>
    <row r="16" spans="1:11" ht="30">
      <c r="A16" s="3">
        <v>6</v>
      </c>
      <c r="B16" s="17" t="s">
        <v>35</v>
      </c>
      <c r="C16" s="26">
        <v>64</v>
      </c>
      <c r="D16" s="26">
        <v>73</v>
      </c>
      <c r="E16" s="26">
        <v>75</v>
      </c>
      <c r="F16" s="26">
        <v>75</v>
      </c>
      <c r="G16" s="26">
        <v>75</v>
      </c>
      <c r="H16" s="26">
        <v>75</v>
      </c>
      <c r="I16" s="26">
        <v>75</v>
      </c>
      <c r="J16" s="26" t="s">
        <v>12</v>
      </c>
      <c r="K16" s="27" t="s">
        <v>12</v>
      </c>
    </row>
    <row r="17" spans="1:11" ht="33.75" customHeight="1">
      <c r="A17" s="3">
        <v>7</v>
      </c>
      <c r="B17" s="17" t="s">
        <v>21</v>
      </c>
      <c r="C17" s="34">
        <f>(C12*C16*1.302*12)/1000</f>
        <v>12134.12</v>
      </c>
      <c r="D17" s="34">
        <f aca="true" t="shared" si="2" ref="D17:I17">(D12*D16*1.302*12)/1000</f>
        <v>19256.19</v>
      </c>
      <c r="E17" s="34">
        <f t="shared" si="2"/>
        <v>21255.28</v>
      </c>
      <c r="F17" s="34">
        <f t="shared" si="2"/>
        <v>22772.76</v>
      </c>
      <c r="G17" s="34">
        <f t="shared" si="2"/>
        <v>24503.51</v>
      </c>
      <c r="H17" s="34">
        <f t="shared" si="2"/>
        <v>26399.48</v>
      </c>
      <c r="I17" s="34">
        <f t="shared" si="2"/>
        <v>28398.57</v>
      </c>
      <c r="J17" s="26" t="s">
        <v>12</v>
      </c>
      <c r="K17" s="27" t="s">
        <v>12</v>
      </c>
    </row>
    <row r="18" spans="1:11" ht="44.45" customHeight="1">
      <c r="A18" s="3">
        <v>8</v>
      </c>
      <c r="B18" s="17" t="s">
        <v>36</v>
      </c>
      <c r="C18" s="26" t="s">
        <v>12</v>
      </c>
      <c r="D18" s="26">
        <f>D17-C17</f>
        <v>7122.07</v>
      </c>
      <c r="E18" s="26">
        <f>E17-C17</f>
        <v>9121.16</v>
      </c>
      <c r="F18" s="26">
        <f>F17-C17</f>
        <v>10638.64</v>
      </c>
      <c r="G18" s="26">
        <f>G17-C17</f>
        <v>12369.39</v>
      </c>
      <c r="H18" s="26">
        <f>H17-C17</f>
        <v>14265.36</v>
      </c>
      <c r="I18" s="26">
        <f>I17-C17</f>
        <v>16264.45</v>
      </c>
      <c r="J18" s="26">
        <f>D18+E18+F18</f>
        <v>26881.87</v>
      </c>
      <c r="K18" s="27">
        <f>D18+E18+F18+G18+H18+I18</f>
        <v>69781.07</v>
      </c>
    </row>
    <row r="19" spans="1:11" ht="60.75" customHeight="1">
      <c r="A19" s="3">
        <v>9</v>
      </c>
      <c r="B19" s="17" t="s">
        <v>37</v>
      </c>
      <c r="C19" s="26" t="s">
        <v>54</v>
      </c>
      <c r="D19" s="34">
        <f>D24+D23</f>
        <v>7122.07</v>
      </c>
      <c r="E19" s="34">
        <f aca="true" t="shared" si="3" ref="E19:I19">E24</f>
        <v>9121.16</v>
      </c>
      <c r="F19" s="34">
        <f t="shared" si="3"/>
        <v>10638.64</v>
      </c>
      <c r="G19" s="34">
        <f t="shared" si="3"/>
        <v>12369.39</v>
      </c>
      <c r="H19" s="34">
        <f t="shared" si="3"/>
        <v>14265.36</v>
      </c>
      <c r="I19" s="34">
        <f t="shared" si="3"/>
        <v>16264.45</v>
      </c>
      <c r="J19" s="26">
        <f>D19+E19+F19</f>
        <v>26881.87</v>
      </c>
      <c r="K19" s="27">
        <f>D19+E19+F19+G19+H19+I19</f>
        <v>69781.07</v>
      </c>
    </row>
    <row r="20" spans="1:11" ht="30">
      <c r="A20" s="3">
        <v>10</v>
      </c>
      <c r="B20" s="17" t="s">
        <v>24</v>
      </c>
      <c r="C20" s="26" t="s">
        <v>12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f aca="true" t="shared" si="4" ref="J20:J24">D20+E20+F20</f>
        <v>0</v>
      </c>
      <c r="K20" s="27">
        <f aca="true" t="shared" si="5" ref="K20:K24">D20+E20+F20+G20+H20+I20</f>
        <v>0</v>
      </c>
    </row>
    <row r="21" spans="1:11" ht="15">
      <c r="A21" s="3">
        <v>11</v>
      </c>
      <c r="B21" s="17" t="s">
        <v>25</v>
      </c>
      <c r="C21" s="26" t="s">
        <v>12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f t="shared" si="4"/>
        <v>0</v>
      </c>
      <c r="K21" s="27">
        <f t="shared" si="5"/>
        <v>0</v>
      </c>
    </row>
    <row r="22" spans="1:11" ht="29.25" customHeight="1">
      <c r="A22" s="3">
        <v>12</v>
      </c>
      <c r="B22" s="17" t="s">
        <v>26</v>
      </c>
      <c r="C22" s="26" t="s">
        <v>12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f t="shared" si="4"/>
        <v>0</v>
      </c>
      <c r="K22" s="27">
        <f t="shared" si="5"/>
        <v>0</v>
      </c>
    </row>
    <row r="23" spans="1:11" ht="15">
      <c r="A23" s="3">
        <v>13</v>
      </c>
      <c r="B23" s="17" t="s">
        <v>27</v>
      </c>
      <c r="C23" s="26" t="s">
        <v>12</v>
      </c>
      <c r="D23" s="26">
        <f>D18-D24</f>
        <v>4539.07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f t="shared" si="4"/>
        <v>4539.07</v>
      </c>
      <c r="K23" s="27">
        <f t="shared" si="5"/>
        <v>4539.07</v>
      </c>
    </row>
    <row r="24" spans="1:11" ht="27.75" customHeight="1">
      <c r="A24" s="3">
        <v>14</v>
      </c>
      <c r="B24" s="17" t="s">
        <v>28</v>
      </c>
      <c r="C24" s="26" t="s">
        <v>12</v>
      </c>
      <c r="D24" s="26">
        <v>2583</v>
      </c>
      <c r="E24" s="26">
        <f aca="true" t="shared" si="6" ref="E24:I24">E18</f>
        <v>9121.16</v>
      </c>
      <c r="F24" s="26">
        <f t="shared" si="6"/>
        <v>10638.64</v>
      </c>
      <c r="G24" s="26">
        <f t="shared" si="6"/>
        <v>12369.39</v>
      </c>
      <c r="H24" s="26">
        <f t="shared" si="6"/>
        <v>14265.36</v>
      </c>
      <c r="I24" s="26">
        <f t="shared" si="6"/>
        <v>16264.45</v>
      </c>
      <c r="J24" s="26">
        <f t="shared" si="4"/>
        <v>22342.8</v>
      </c>
      <c r="K24" s="27">
        <f t="shared" si="5"/>
        <v>65242</v>
      </c>
    </row>
    <row r="25" spans="1:11" ht="48" customHeight="1" thickBot="1">
      <c r="A25" s="14">
        <v>15</v>
      </c>
      <c r="B25" s="18" t="s">
        <v>15</v>
      </c>
      <c r="C25" s="28" t="s">
        <v>12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</row>
    <row r="27" spans="2:8" ht="15.75">
      <c r="B27" s="1"/>
      <c r="H27" s="1"/>
    </row>
    <row r="28" spans="2:11" ht="15.75">
      <c r="B28" s="1"/>
      <c r="C28" s="1"/>
      <c r="D28" s="1"/>
      <c r="E28" s="1"/>
      <c r="F28" s="1"/>
      <c r="G28" s="1"/>
      <c r="H28" s="1"/>
      <c r="I28" s="1"/>
      <c r="K28" s="1"/>
    </row>
    <row r="30" ht="12.75" customHeight="1">
      <c r="B30" s="2"/>
    </row>
  </sheetData>
  <mergeCells count="5">
    <mergeCell ref="I2:K2"/>
    <mergeCell ref="B5:L5"/>
    <mergeCell ref="B4:K4"/>
    <mergeCell ref="I3:K3"/>
    <mergeCell ref="B6:K6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0"/>
  <sheetViews>
    <sheetView workbookViewId="0" topLeftCell="A1">
      <selection activeCell="I2" sqref="I2:K2"/>
    </sheetView>
  </sheetViews>
  <sheetFormatPr defaultColWidth="9.140625" defaultRowHeight="15"/>
  <cols>
    <col min="1" max="1" width="3.8515625" style="12" customWidth="1"/>
    <col min="2" max="2" width="71.8515625" style="12" customWidth="1"/>
    <col min="3" max="3" width="13.421875" style="12" customWidth="1"/>
    <col min="4" max="4" width="14.00390625" style="12" customWidth="1"/>
    <col min="5" max="5" width="14.28125" style="12" customWidth="1"/>
    <col min="6" max="6" width="12.28125" style="12" customWidth="1"/>
    <col min="7" max="8" width="12.7109375" style="12" customWidth="1"/>
    <col min="9" max="9" width="13.00390625" style="12" customWidth="1"/>
    <col min="10" max="10" width="11.28125" style="12" bestFit="1" customWidth="1"/>
    <col min="11" max="11" width="12.140625" style="12" customWidth="1"/>
    <col min="12" max="16384" width="9.140625" style="12" customWidth="1"/>
  </cols>
  <sheetData>
    <row r="2" spans="9:11" ht="68.25" customHeight="1">
      <c r="I2" s="62"/>
      <c r="J2" s="69"/>
      <c r="K2" s="69"/>
    </row>
    <row r="3" spans="1:11" ht="15.6" customHeight="1">
      <c r="A3" s="10"/>
      <c r="B3" s="11"/>
      <c r="C3" s="11"/>
      <c r="D3" s="11"/>
      <c r="E3" s="11"/>
      <c r="F3" s="11"/>
      <c r="G3" s="11"/>
      <c r="H3" s="11"/>
      <c r="I3" s="65" t="s">
        <v>53</v>
      </c>
      <c r="J3" s="66"/>
      <c r="K3" s="66"/>
    </row>
    <row r="4" spans="1:11" ht="17.25" customHeight="1">
      <c r="A4" s="10"/>
      <c r="B4" s="67" t="s">
        <v>13</v>
      </c>
      <c r="C4" s="68"/>
      <c r="D4" s="68"/>
      <c r="E4" s="68"/>
      <c r="F4" s="68"/>
      <c r="G4" s="68"/>
      <c r="H4" s="68"/>
      <c r="I4" s="68"/>
      <c r="J4" s="68"/>
      <c r="K4" s="68"/>
    </row>
    <row r="5" spans="1:11" ht="18.75">
      <c r="A5" s="63" t="s">
        <v>42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9.5" thickBot="1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28.5">
      <c r="A7" s="9" t="s">
        <v>0</v>
      </c>
      <c r="B7" s="6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10</v>
      </c>
      <c r="K7" s="8" t="s">
        <v>11</v>
      </c>
    </row>
    <row r="8" spans="1:11" s="13" customFormat="1" ht="15">
      <c r="A8" s="3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5">
        <v>11</v>
      </c>
    </row>
    <row r="9" spans="1:11" ht="19.15" customHeight="1">
      <c r="A9" s="3">
        <v>1</v>
      </c>
      <c r="B9" s="16" t="s">
        <v>38</v>
      </c>
      <c r="C9" s="30">
        <f>'Пед.раб.общее образование'!C10</f>
        <v>18220.1</v>
      </c>
      <c r="D9" s="30">
        <f>'Пед.раб.общее образование'!D10</f>
        <v>23329.11</v>
      </c>
      <c r="E9" s="30">
        <f>'Пед.раб.общее образование'!E10</f>
        <v>25486.2</v>
      </c>
      <c r="F9" s="30">
        <f>'Пед.раб.общее образование'!F10</f>
        <v>27036.1</v>
      </c>
      <c r="G9" s="30">
        <f>'Пед.раб.общее образование'!G10</f>
        <v>28439</v>
      </c>
      <c r="H9" s="30">
        <f>'Пед.раб.общее образование'!H10</f>
        <v>30400</v>
      </c>
      <c r="I9" s="30">
        <f>'Пед.раб.общее образование'!I10</f>
        <v>33300</v>
      </c>
      <c r="J9" s="15" t="s">
        <v>12</v>
      </c>
      <c r="K9" s="19" t="s">
        <v>12</v>
      </c>
    </row>
    <row r="10" spans="1:11" ht="24" customHeight="1">
      <c r="A10" s="3"/>
      <c r="B10" s="17" t="s">
        <v>39</v>
      </c>
      <c r="C10" s="38">
        <f>'Пед.раб.общее образование'!C14</f>
        <v>301</v>
      </c>
      <c r="D10" s="38">
        <f>'Пед.раб.общее образование'!D14</f>
        <v>296</v>
      </c>
      <c r="E10" s="38">
        <f>'Пед.раб.общее образование'!E14</f>
        <v>297</v>
      </c>
      <c r="F10" s="38">
        <f>'Пед.раб.общее образование'!F14</f>
        <v>297</v>
      </c>
      <c r="G10" s="38">
        <f>'Пед.раб.общее образование'!G14</f>
        <v>297</v>
      </c>
      <c r="H10" s="38">
        <f>'Пед.раб.общее образование'!H14</f>
        <v>297</v>
      </c>
      <c r="I10" s="38">
        <f>'Пед.раб.общее образование'!I14</f>
        <v>297</v>
      </c>
      <c r="J10" s="50">
        <f>D10+E10+F10</f>
        <v>890</v>
      </c>
      <c r="K10" s="51">
        <f>D10+E10+F10+G10+H10+I10</f>
        <v>1781</v>
      </c>
    </row>
    <row r="11" spans="1:11" ht="29.25" customHeight="1">
      <c r="A11" s="3"/>
      <c r="B11" s="17" t="s">
        <v>40</v>
      </c>
      <c r="C11" s="30">
        <f>'Пед.раб.общее образование'!C15</f>
        <v>85685.92</v>
      </c>
      <c r="D11" s="30">
        <f>'Пед.раб.общее образование'!D15</f>
        <v>107890.23</v>
      </c>
      <c r="E11" s="30">
        <f>'Пед.раб.общее образование'!E15</f>
        <v>118264.33</v>
      </c>
      <c r="F11" s="30">
        <f>'Пед.раб.общее образование'!F15</f>
        <v>125456.37</v>
      </c>
      <c r="G11" s="30">
        <f>'Пед.раб.общее образование'!G15</f>
        <v>131966.29</v>
      </c>
      <c r="H11" s="30">
        <f>'Пед.раб.общее образование'!H15</f>
        <v>141065.97</v>
      </c>
      <c r="I11" s="30">
        <f>'Пед.раб.общее образование'!I15</f>
        <v>154522.92</v>
      </c>
      <c r="J11" s="50">
        <f>D11+E11+F11</f>
        <v>351611</v>
      </c>
      <c r="K11" s="51">
        <f>D11+E11+F11+G11+H11+I11</f>
        <v>779166</v>
      </c>
    </row>
    <row r="12" spans="1:11" ht="29.45" customHeight="1">
      <c r="A12" s="3">
        <v>2</v>
      </c>
      <c r="B12" s="16" t="s">
        <v>41</v>
      </c>
      <c r="C12" s="30">
        <v>8777.6</v>
      </c>
      <c r="D12" s="30">
        <v>10970.08</v>
      </c>
      <c r="E12" s="30">
        <v>18352</v>
      </c>
      <c r="F12" s="30">
        <v>21369</v>
      </c>
      <c r="G12" s="30">
        <v>24885</v>
      </c>
      <c r="H12" s="30">
        <v>28880</v>
      </c>
      <c r="I12" s="30">
        <v>33300</v>
      </c>
      <c r="J12" s="15" t="s">
        <v>12</v>
      </c>
      <c r="K12" s="19" t="s">
        <v>12</v>
      </c>
    </row>
    <row r="13" spans="1:11" ht="15">
      <c r="A13" s="3"/>
      <c r="B13" s="17" t="s">
        <v>9</v>
      </c>
      <c r="C13" s="37"/>
      <c r="D13" s="35">
        <f aca="true" t="shared" si="0" ref="D13:I13">D12/C12*100</f>
        <v>124.98</v>
      </c>
      <c r="E13" s="35">
        <f t="shared" si="0"/>
        <v>167.29</v>
      </c>
      <c r="F13" s="35">
        <f t="shared" si="0"/>
        <v>116.44</v>
      </c>
      <c r="G13" s="35">
        <f t="shared" si="0"/>
        <v>116.45</v>
      </c>
      <c r="H13" s="35">
        <f t="shared" si="0"/>
        <v>116.05</v>
      </c>
      <c r="I13" s="35">
        <f t="shared" si="0"/>
        <v>115.3</v>
      </c>
      <c r="J13" s="15" t="s">
        <v>12</v>
      </c>
      <c r="K13" s="19" t="s">
        <v>12</v>
      </c>
    </row>
    <row r="14" spans="1:11" ht="46.9" customHeight="1">
      <c r="A14" s="3">
        <v>4</v>
      </c>
      <c r="B14" s="17" t="s">
        <v>43</v>
      </c>
      <c r="C14" s="35">
        <f>C12/C9*100</f>
        <v>48.18</v>
      </c>
      <c r="D14" s="35">
        <f aca="true" t="shared" si="1" ref="D14:I14">D12/D9*100</f>
        <v>47.02</v>
      </c>
      <c r="E14" s="35">
        <f t="shared" si="1"/>
        <v>72.01</v>
      </c>
      <c r="F14" s="35">
        <f t="shared" si="1"/>
        <v>79.04</v>
      </c>
      <c r="G14" s="35">
        <f t="shared" si="1"/>
        <v>87.5</v>
      </c>
      <c r="H14" s="35">
        <f t="shared" si="1"/>
        <v>95</v>
      </c>
      <c r="I14" s="35">
        <f t="shared" si="1"/>
        <v>100</v>
      </c>
      <c r="J14" s="15" t="s">
        <v>12</v>
      </c>
      <c r="K14" s="19" t="s">
        <v>12</v>
      </c>
    </row>
    <row r="15" spans="1:11" ht="17.45" customHeight="1">
      <c r="A15" s="3">
        <v>5</v>
      </c>
      <c r="B15" s="17" t="s">
        <v>14</v>
      </c>
      <c r="C15" s="30">
        <v>30.2</v>
      </c>
      <c r="D15" s="30">
        <v>30.2</v>
      </c>
      <c r="E15" s="30">
        <v>30.2</v>
      </c>
      <c r="F15" s="30">
        <v>30.2</v>
      </c>
      <c r="G15" s="30">
        <v>30.2</v>
      </c>
      <c r="H15" s="30">
        <v>30.2</v>
      </c>
      <c r="I15" s="30">
        <v>30.2</v>
      </c>
      <c r="J15" s="15" t="s">
        <v>12</v>
      </c>
      <c r="K15" s="19" t="s">
        <v>12</v>
      </c>
    </row>
    <row r="16" spans="1:11" ht="30">
      <c r="A16" s="3">
        <v>6</v>
      </c>
      <c r="B16" s="17" t="s">
        <v>44</v>
      </c>
      <c r="C16" s="30">
        <v>22</v>
      </c>
      <c r="D16" s="30">
        <v>22</v>
      </c>
      <c r="E16" s="30">
        <v>22</v>
      </c>
      <c r="F16" s="30">
        <v>22</v>
      </c>
      <c r="G16" s="30">
        <v>22</v>
      </c>
      <c r="H16" s="30">
        <v>22</v>
      </c>
      <c r="I16" s="30">
        <v>22</v>
      </c>
      <c r="J16" s="15" t="s">
        <v>12</v>
      </c>
      <c r="K16" s="19" t="s">
        <v>12</v>
      </c>
    </row>
    <row r="17" spans="1:11" ht="28.5" customHeight="1">
      <c r="A17" s="3">
        <v>7</v>
      </c>
      <c r="B17" s="17" t="s">
        <v>21</v>
      </c>
      <c r="C17" s="35">
        <f>(C12*C16*1.302*12)/1000</f>
        <v>3017.11</v>
      </c>
      <c r="D17" s="35">
        <f aca="true" t="shared" si="2" ref="D17:I17">(D12*D16*1.302*12)/1000</f>
        <v>3770.72</v>
      </c>
      <c r="E17" s="35">
        <f t="shared" si="2"/>
        <v>6308.1</v>
      </c>
      <c r="F17" s="35">
        <f t="shared" si="2"/>
        <v>7345.12</v>
      </c>
      <c r="G17" s="35">
        <f t="shared" si="2"/>
        <v>8553.67</v>
      </c>
      <c r="H17" s="35">
        <f t="shared" si="2"/>
        <v>9926.86</v>
      </c>
      <c r="I17" s="35">
        <f t="shared" si="2"/>
        <v>11446.14</v>
      </c>
      <c r="J17" s="15" t="s">
        <v>12</v>
      </c>
      <c r="K17" s="19" t="s">
        <v>12</v>
      </c>
    </row>
    <row r="18" spans="1:11" ht="47.25" customHeight="1">
      <c r="A18" s="3">
        <v>8</v>
      </c>
      <c r="B18" s="17" t="s">
        <v>45</v>
      </c>
      <c r="C18" s="15" t="s">
        <v>12</v>
      </c>
      <c r="D18" s="30">
        <f>D17-C17</f>
        <v>753.61</v>
      </c>
      <c r="E18" s="30">
        <f>E17-C17</f>
        <v>3290.99</v>
      </c>
      <c r="F18" s="30">
        <f>F17-C17</f>
        <v>4328.01</v>
      </c>
      <c r="G18" s="30">
        <f>G17-C17</f>
        <v>5536.56</v>
      </c>
      <c r="H18" s="30">
        <f>H17-C17</f>
        <v>6909.75</v>
      </c>
      <c r="I18" s="30">
        <f>I17-C17</f>
        <v>8429.03</v>
      </c>
      <c r="J18" s="30">
        <f>D18+E18+F18</f>
        <v>8372.61</v>
      </c>
      <c r="K18" s="31">
        <f>D18+E18+F18+G18+H18+I18</f>
        <v>29247.95</v>
      </c>
    </row>
    <row r="19" spans="1:11" ht="58.5" customHeight="1">
      <c r="A19" s="3">
        <v>9</v>
      </c>
      <c r="B19" s="17" t="s">
        <v>46</v>
      </c>
      <c r="C19" s="15" t="s">
        <v>54</v>
      </c>
      <c r="D19" s="23">
        <f>D23+D24</f>
        <v>680.3</v>
      </c>
      <c r="E19" s="23">
        <f aca="true" t="shared" si="3" ref="E19:I19">E18</f>
        <v>3290.99</v>
      </c>
      <c r="F19" s="23">
        <f t="shared" si="3"/>
        <v>4328.01</v>
      </c>
      <c r="G19" s="23">
        <f t="shared" si="3"/>
        <v>5536.56</v>
      </c>
      <c r="H19" s="23">
        <f t="shared" si="3"/>
        <v>6909.75</v>
      </c>
      <c r="I19" s="23">
        <f t="shared" si="3"/>
        <v>8429.03</v>
      </c>
      <c r="J19" s="30">
        <f aca="true" t="shared" si="4" ref="J19:J25">D19+E19+F19</f>
        <v>8299.3</v>
      </c>
      <c r="K19" s="31">
        <f aca="true" t="shared" si="5" ref="K19:K25">D19+E19+F19+G19+H19+I19</f>
        <v>29174.64</v>
      </c>
    </row>
    <row r="20" spans="1:11" ht="30">
      <c r="A20" s="3">
        <v>10</v>
      </c>
      <c r="B20" s="17" t="s">
        <v>24</v>
      </c>
      <c r="C20" s="15" t="s">
        <v>12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30">
        <f t="shared" si="4"/>
        <v>0</v>
      </c>
      <c r="K20" s="31">
        <f t="shared" si="5"/>
        <v>0</v>
      </c>
    </row>
    <row r="21" spans="1:11" ht="15">
      <c r="A21" s="3">
        <v>11</v>
      </c>
      <c r="B21" s="17" t="s">
        <v>25</v>
      </c>
      <c r="C21" s="15" t="s">
        <v>12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30">
        <f t="shared" si="4"/>
        <v>0</v>
      </c>
      <c r="K21" s="31">
        <f t="shared" si="5"/>
        <v>0</v>
      </c>
    </row>
    <row r="22" spans="1:11" ht="26.45" customHeight="1">
      <c r="A22" s="3">
        <v>12</v>
      </c>
      <c r="B22" s="17" t="s">
        <v>26</v>
      </c>
      <c r="C22" s="15" t="s">
        <v>12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30">
        <f t="shared" si="4"/>
        <v>0</v>
      </c>
      <c r="K22" s="31">
        <f t="shared" si="5"/>
        <v>0</v>
      </c>
    </row>
    <row r="23" spans="1:11" ht="15">
      <c r="A23" s="3">
        <v>13</v>
      </c>
      <c r="B23" s="17" t="s">
        <v>27</v>
      </c>
      <c r="C23" s="15" t="s">
        <v>12</v>
      </c>
      <c r="D23" s="22">
        <v>348.7</v>
      </c>
      <c r="E23" s="30">
        <v>2044.46</v>
      </c>
      <c r="F23" s="30"/>
      <c r="G23" s="30"/>
      <c r="H23" s="30"/>
      <c r="I23" s="30"/>
      <c r="J23" s="30">
        <f t="shared" si="4"/>
        <v>2393.16</v>
      </c>
      <c r="K23" s="31">
        <f t="shared" si="5"/>
        <v>2393.16</v>
      </c>
    </row>
    <row r="24" spans="1:11" ht="30" customHeight="1">
      <c r="A24" s="3">
        <v>14</v>
      </c>
      <c r="B24" s="17" t="s">
        <v>28</v>
      </c>
      <c r="C24" s="15" t="s">
        <v>12</v>
      </c>
      <c r="D24" s="30">
        <v>331.6</v>
      </c>
      <c r="E24" s="30">
        <f aca="true" t="shared" si="6" ref="E24:I24">E19-E23</f>
        <v>1246.53</v>
      </c>
      <c r="F24" s="30">
        <f t="shared" si="6"/>
        <v>4328.01</v>
      </c>
      <c r="G24" s="30">
        <f t="shared" si="6"/>
        <v>5536.56</v>
      </c>
      <c r="H24" s="30">
        <f t="shared" si="6"/>
        <v>6909.75</v>
      </c>
      <c r="I24" s="30">
        <f t="shared" si="6"/>
        <v>8429.03</v>
      </c>
      <c r="J24" s="30">
        <f t="shared" si="4"/>
        <v>5906.14</v>
      </c>
      <c r="K24" s="31">
        <f t="shared" si="5"/>
        <v>26781.48</v>
      </c>
    </row>
    <row r="25" spans="1:11" ht="44.25" customHeight="1" thickBot="1">
      <c r="A25" s="14">
        <v>15</v>
      </c>
      <c r="B25" s="18" t="s">
        <v>15</v>
      </c>
      <c r="C25" s="20" t="s">
        <v>12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f t="shared" si="4"/>
        <v>0</v>
      </c>
      <c r="K25" s="33">
        <f t="shared" si="5"/>
        <v>0</v>
      </c>
    </row>
    <row r="27" spans="2:8" ht="15.75">
      <c r="B27" s="1"/>
      <c r="H27" s="1"/>
    </row>
    <row r="28" spans="2:11" ht="15.75">
      <c r="B28" s="1"/>
      <c r="C28" s="1"/>
      <c r="D28" s="1"/>
      <c r="E28" s="1"/>
      <c r="F28" s="1"/>
      <c r="G28" s="1"/>
      <c r="H28" s="1"/>
      <c r="I28" s="1"/>
      <c r="K28" s="1"/>
    </row>
    <row r="30" ht="12.75" customHeight="1">
      <c r="B30" s="2"/>
    </row>
  </sheetData>
  <mergeCells count="4">
    <mergeCell ref="I2:K2"/>
    <mergeCell ref="A5:K5"/>
    <mergeCell ref="I3:K3"/>
    <mergeCell ref="B4:K4"/>
  </mergeCells>
  <printOptions/>
  <pageMargins left="0.3937007874015748" right="0.3937007874015748" top="0.5511811023622047" bottom="0.35433070866141736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8"/>
  <sheetViews>
    <sheetView tabSelected="1" workbookViewId="0" topLeftCell="C1">
      <selection activeCell="I2" sqref="I2:K2"/>
    </sheetView>
  </sheetViews>
  <sheetFormatPr defaultColWidth="9.140625" defaultRowHeight="15"/>
  <cols>
    <col min="1" max="1" width="3.8515625" style="12" customWidth="1"/>
    <col min="2" max="2" width="73.7109375" style="12" customWidth="1"/>
    <col min="3" max="3" width="13.28125" style="12" customWidth="1"/>
    <col min="4" max="4" width="12.421875" style="12" customWidth="1"/>
    <col min="5" max="5" width="13.140625" style="12" customWidth="1"/>
    <col min="6" max="6" width="13.00390625" style="12" customWidth="1"/>
    <col min="7" max="7" width="13.28125" style="12" customWidth="1"/>
    <col min="8" max="8" width="12.28125" style="12" customWidth="1"/>
    <col min="9" max="9" width="12.7109375" style="12" customWidth="1"/>
    <col min="10" max="10" width="11.28125" style="12" bestFit="1" customWidth="1"/>
    <col min="11" max="11" width="13.7109375" style="12" customWidth="1"/>
    <col min="12" max="16384" width="9.140625" style="12" customWidth="1"/>
  </cols>
  <sheetData>
    <row r="2" spans="9:11" ht="67.5" customHeight="1">
      <c r="I2" s="62"/>
      <c r="J2" s="69"/>
      <c r="K2" s="69"/>
    </row>
    <row r="3" spans="1:11" ht="15.6" customHeight="1">
      <c r="A3" s="10"/>
      <c r="B3" s="11"/>
      <c r="C3" s="11"/>
      <c r="D3" s="11"/>
      <c r="E3" s="11"/>
      <c r="F3" s="11"/>
      <c r="G3" s="11"/>
      <c r="H3" s="11"/>
      <c r="I3" s="65"/>
      <c r="J3" s="66"/>
      <c r="K3" s="66"/>
    </row>
    <row r="4" spans="1:11" ht="17.25" customHeight="1">
      <c r="A4" s="10"/>
      <c r="B4" s="67" t="s">
        <v>13</v>
      </c>
      <c r="C4" s="68"/>
      <c r="D4" s="68"/>
      <c r="E4" s="68"/>
      <c r="F4" s="68"/>
      <c r="G4" s="68"/>
      <c r="H4" s="68"/>
      <c r="I4" s="68"/>
      <c r="J4" s="68"/>
      <c r="K4" s="68"/>
    </row>
    <row r="5" spans="1:11" ht="18.75">
      <c r="A5" s="63" t="s">
        <v>47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5" thickBot="1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28.5">
      <c r="A7" s="9" t="s">
        <v>0</v>
      </c>
      <c r="B7" s="6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10</v>
      </c>
      <c r="K7" s="8" t="s">
        <v>11</v>
      </c>
    </row>
    <row r="8" spans="1:11" s="13" customFormat="1" ht="15">
      <c r="A8" s="3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5">
        <v>11</v>
      </c>
    </row>
    <row r="9" spans="1:11" ht="25.9" customHeight="1">
      <c r="A9" s="3">
        <v>1</v>
      </c>
      <c r="B9" s="16" t="s">
        <v>18</v>
      </c>
      <c r="C9" s="53">
        <v>18583.7</v>
      </c>
      <c r="D9" s="53">
        <v>20930</v>
      </c>
      <c r="E9" s="53">
        <v>22940</v>
      </c>
      <c r="F9" s="53">
        <v>25140</v>
      </c>
      <c r="G9" s="53">
        <v>27650</v>
      </c>
      <c r="H9" s="53">
        <v>30400</v>
      </c>
      <c r="I9" s="53">
        <v>33300</v>
      </c>
      <c r="J9" s="40" t="s">
        <v>12</v>
      </c>
      <c r="K9" s="41" t="s">
        <v>12</v>
      </c>
    </row>
    <row r="10" spans="1:11" ht="29.25" customHeight="1">
      <c r="A10" s="3">
        <v>2</v>
      </c>
      <c r="B10" s="16" t="s">
        <v>48</v>
      </c>
      <c r="C10" s="40">
        <v>10540.3</v>
      </c>
      <c r="D10" s="40">
        <v>12523.61</v>
      </c>
      <c r="E10" s="40">
        <v>17480.28</v>
      </c>
      <c r="F10" s="40">
        <v>19936.02</v>
      </c>
      <c r="G10" s="40">
        <v>23861.95</v>
      </c>
      <c r="H10" s="40">
        <v>30400</v>
      </c>
      <c r="I10" s="40">
        <v>33300</v>
      </c>
      <c r="J10" s="40" t="s">
        <v>12</v>
      </c>
      <c r="K10" s="41" t="s">
        <v>12</v>
      </c>
    </row>
    <row r="11" spans="1:11" ht="15">
      <c r="A11" s="3">
        <v>3</v>
      </c>
      <c r="B11" s="17" t="s">
        <v>9</v>
      </c>
      <c r="C11" s="54"/>
      <c r="D11" s="55">
        <f aca="true" t="shared" si="0" ref="D11:I11">D10/C10*100</f>
        <v>118.82</v>
      </c>
      <c r="E11" s="55">
        <f t="shared" si="0"/>
        <v>139.58</v>
      </c>
      <c r="F11" s="55">
        <f t="shared" si="0"/>
        <v>114.05</v>
      </c>
      <c r="G11" s="55">
        <f t="shared" si="0"/>
        <v>119.69</v>
      </c>
      <c r="H11" s="55">
        <f t="shared" si="0"/>
        <v>127.4</v>
      </c>
      <c r="I11" s="55">
        <f t="shared" si="0"/>
        <v>109.54</v>
      </c>
      <c r="J11" s="40" t="s">
        <v>12</v>
      </c>
      <c r="K11" s="41" t="s">
        <v>12</v>
      </c>
    </row>
    <row r="12" spans="1:11" ht="44.25" customHeight="1">
      <c r="A12" s="3">
        <v>4</v>
      </c>
      <c r="B12" s="17" t="s">
        <v>49</v>
      </c>
      <c r="C12" s="55">
        <f>C10/C9*100</f>
        <v>56.72</v>
      </c>
      <c r="D12" s="55">
        <f aca="true" t="shared" si="1" ref="D12:I12">D10/D9*100</f>
        <v>59.84</v>
      </c>
      <c r="E12" s="55">
        <f t="shared" si="1"/>
        <v>76.2</v>
      </c>
      <c r="F12" s="55">
        <f t="shared" si="1"/>
        <v>79.3</v>
      </c>
      <c r="G12" s="55">
        <f t="shared" si="1"/>
        <v>86.3</v>
      </c>
      <c r="H12" s="55">
        <f t="shared" si="1"/>
        <v>100</v>
      </c>
      <c r="I12" s="55">
        <f t="shared" si="1"/>
        <v>100</v>
      </c>
      <c r="J12" s="40" t="s">
        <v>12</v>
      </c>
      <c r="K12" s="41" t="s">
        <v>12</v>
      </c>
    </row>
    <row r="13" spans="1:11" ht="17.45" customHeight="1">
      <c r="A13" s="3">
        <v>5</v>
      </c>
      <c r="B13" s="17" t="s">
        <v>14</v>
      </c>
      <c r="C13" s="40">
        <v>30.2</v>
      </c>
      <c r="D13" s="40">
        <v>30.2</v>
      </c>
      <c r="E13" s="40">
        <v>30.2</v>
      </c>
      <c r="F13" s="40">
        <v>30.2</v>
      </c>
      <c r="G13" s="40">
        <v>30.2</v>
      </c>
      <c r="H13" s="40">
        <v>30.2</v>
      </c>
      <c r="I13" s="40">
        <v>30.2</v>
      </c>
      <c r="J13" s="40" t="s">
        <v>12</v>
      </c>
      <c r="K13" s="41" t="s">
        <v>12</v>
      </c>
    </row>
    <row r="14" spans="1:11" ht="30">
      <c r="A14" s="3">
        <v>6</v>
      </c>
      <c r="B14" s="17" t="s">
        <v>50</v>
      </c>
      <c r="C14" s="40">
        <v>6</v>
      </c>
      <c r="D14" s="40">
        <v>6</v>
      </c>
      <c r="E14" s="40">
        <v>7</v>
      </c>
      <c r="F14" s="40">
        <v>7</v>
      </c>
      <c r="G14" s="40">
        <v>7</v>
      </c>
      <c r="H14" s="40">
        <v>7</v>
      </c>
      <c r="I14" s="40">
        <v>7</v>
      </c>
      <c r="J14" s="40" t="s">
        <v>12</v>
      </c>
      <c r="K14" s="41" t="s">
        <v>12</v>
      </c>
    </row>
    <row r="15" spans="1:11" ht="26.45" customHeight="1">
      <c r="A15" s="3">
        <v>7</v>
      </c>
      <c r="B15" s="17" t="s">
        <v>21</v>
      </c>
      <c r="C15" s="55">
        <f>(C10*C14*1.302*12)/1000</f>
        <v>988.09</v>
      </c>
      <c r="D15" s="55">
        <f aca="true" t="shared" si="2" ref="D15:I15">(D10*D14*1.302*12)/1000</f>
        <v>1174.01</v>
      </c>
      <c r="E15" s="55">
        <f t="shared" si="2"/>
        <v>1911.78</v>
      </c>
      <c r="F15" s="55">
        <f t="shared" si="2"/>
        <v>2180.36</v>
      </c>
      <c r="G15" s="55">
        <f t="shared" si="2"/>
        <v>2609.73</v>
      </c>
      <c r="H15" s="55">
        <f t="shared" si="2"/>
        <v>3324.79</v>
      </c>
      <c r="I15" s="55">
        <f t="shared" si="2"/>
        <v>3641.95</v>
      </c>
      <c r="J15" s="40" t="s">
        <v>12</v>
      </c>
      <c r="K15" s="41" t="s">
        <v>12</v>
      </c>
    </row>
    <row r="16" spans="1:11" ht="47.25" customHeight="1">
      <c r="A16" s="3">
        <v>8</v>
      </c>
      <c r="B16" s="17" t="s">
        <v>51</v>
      </c>
      <c r="C16" s="40" t="s">
        <v>12</v>
      </c>
      <c r="D16" s="40">
        <f>D15-C15</f>
        <v>185.92</v>
      </c>
      <c r="E16" s="40">
        <f>E15-C15</f>
        <v>923.69</v>
      </c>
      <c r="F16" s="40">
        <f>F15-C15</f>
        <v>1192.27</v>
      </c>
      <c r="G16" s="40">
        <f>G15-C15</f>
        <v>1621.64</v>
      </c>
      <c r="H16" s="40">
        <f>H15-C15</f>
        <v>2336.7</v>
      </c>
      <c r="I16" s="40">
        <f>I15-C15</f>
        <v>2653.86</v>
      </c>
      <c r="J16" s="40">
        <f>D16+E16+F16</f>
        <v>2301.88</v>
      </c>
      <c r="K16" s="41">
        <f>D16+E16+F16+G16+H16+I16</f>
        <v>8914.08</v>
      </c>
    </row>
    <row r="17" spans="1:11" ht="60.75" customHeight="1">
      <c r="A17" s="3">
        <v>9</v>
      </c>
      <c r="B17" s="21" t="s">
        <v>52</v>
      </c>
      <c r="C17" s="40" t="s">
        <v>54</v>
      </c>
      <c r="D17" s="55">
        <f>D21+D22</f>
        <v>210.53</v>
      </c>
      <c r="E17" s="55">
        <f aca="true" t="shared" si="3" ref="E17">E21+E22</f>
        <v>923.69</v>
      </c>
      <c r="F17" s="55">
        <f>F16</f>
        <v>1192.27</v>
      </c>
      <c r="G17" s="55">
        <f aca="true" t="shared" si="4" ref="G17:I17">G16</f>
        <v>1621.64</v>
      </c>
      <c r="H17" s="55">
        <f t="shared" si="4"/>
        <v>2336.7</v>
      </c>
      <c r="I17" s="55">
        <f t="shared" si="4"/>
        <v>2653.86</v>
      </c>
      <c r="J17" s="40">
        <f>D17+E17+F17</f>
        <v>2326.49</v>
      </c>
      <c r="K17" s="41">
        <f aca="true" t="shared" si="5" ref="K17:K21">D17+E17+F17+G17+H17+I17</f>
        <v>8938.69</v>
      </c>
    </row>
    <row r="18" spans="1:11" ht="30">
      <c r="A18" s="3">
        <v>10</v>
      </c>
      <c r="B18" s="17" t="s">
        <v>24</v>
      </c>
      <c r="C18" s="40" t="s">
        <v>12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40">
        <f aca="true" t="shared" si="6" ref="J18:J22">D18+E18+F18</f>
        <v>0</v>
      </c>
      <c r="K18" s="41">
        <f t="shared" si="5"/>
        <v>0</v>
      </c>
    </row>
    <row r="19" spans="1:11" ht="15">
      <c r="A19" s="3">
        <v>11</v>
      </c>
      <c r="B19" s="17" t="s">
        <v>25</v>
      </c>
      <c r="C19" s="40" t="s">
        <v>12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40">
        <f t="shared" si="6"/>
        <v>0</v>
      </c>
      <c r="K19" s="41">
        <f t="shared" si="5"/>
        <v>0</v>
      </c>
    </row>
    <row r="20" spans="1:11" ht="22.15" customHeight="1">
      <c r="A20" s="3">
        <v>12</v>
      </c>
      <c r="B20" s="17" t="s">
        <v>26</v>
      </c>
      <c r="C20" s="40" t="s">
        <v>12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40">
        <f t="shared" si="6"/>
        <v>0</v>
      </c>
      <c r="K20" s="41">
        <f t="shared" si="5"/>
        <v>0</v>
      </c>
    </row>
    <row r="21" spans="1:11" ht="15">
      <c r="A21" s="3">
        <v>13</v>
      </c>
      <c r="B21" s="17" t="s">
        <v>27</v>
      </c>
      <c r="C21" s="40" t="s">
        <v>12</v>
      </c>
      <c r="D21" s="40">
        <v>210.53</v>
      </c>
      <c r="E21" s="40">
        <v>210.53</v>
      </c>
      <c r="F21" s="40">
        <v>0</v>
      </c>
      <c r="G21" s="40">
        <v>0</v>
      </c>
      <c r="H21" s="40">
        <v>0</v>
      </c>
      <c r="I21" s="40">
        <v>0</v>
      </c>
      <c r="J21" s="40">
        <f t="shared" si="6"/>
        <v>421.06</v>
      </c>
      <c r="K21" s="41">
        <f t="shared" si="5"/>
        <v>421.06</v>
      </c>
    </row>
    <row r="22" spans="1:11" ht="30" customHeight="1">
      <c r="A22" s="3">
        <v>14</v>
      </c>
      <c r="B22" s="17" t="s">
        <v>28</v>
      </c>
      <c r="C22" s="40" t="s">
        <v>12</v>
      </c>
      <c r="D22" s="40">
        <v>0</v>
      </c>
      <c r="E22" s="40">
        <v>713.16</v>
      </c>
      <c r="F22" s="40">
        <f>F17-F21</f>
        <v>1192.27</v>
      </c>
      <c r="G22" s="40">
        <f aca="true" t="shared" si="7" ref="G22:I22">G17-G21</f>
        <v>1621.64</v>
      </c>
      <c r="H22" s="40">
        <f t="shared" si="7"/>
        <v>2336.7</v>
      </c>
      <c r="I22" s="40">
        <f t="shared" si="7"/>
        <v>2653.86</v>
      </c>
      <c r="J22" s="40">
        <f t="shared" si="6"/>
        <v>1905.43</v>
      </c>
      <c r="K22" s="41">
        <f>D22+E22+F22+G22+H22+I22</f>
        <v>8517.63</v>
      </c>
    </row>
    <row r="23" spans="1:11" ht="42.6" customHeight="1" thickBot="1">
      <c r="A23" s="14">
        <v>15</v>
      </c>
      <c r="B23" s="18" t="s">
        <v>15</v>
      </c>
      <c r="C23" s="52" t="s">
        <v>12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f aca="true" t="shared" si="8" ref="J23">D23+E23+F23</f>
        <v>0</v>
      </c>
      <c r="K23" s="56">
        <f aca="true" t="shared" si="9" ref="K23">D23+E23+F23+G23+H23+I23+J23</f>
        <v>0</v>
      </c>
    </row>
    <row r="25" spans="2:9" ht="15.75">
      <c r="B25" s="1"/>
      <c r="I25" s="1"/>
    </row>
    <row r="26" spans="2:12" ht="15.75">
      <c r="B26" s="1"/>
      <c r="C26" s="1"/>
      <c r="D26" s="1"/>
      <c r="F26" s="1"/>
      <c r="G26" s="1"/>
      <c r="H26" s="1"/>
      <c r="I26" s="1"/>
      <c r="J26" s="1"/>
      <c r="L26" s="1"/>
    </row>
    <row r="28" ht="12.75" customHeight="1">
      <c r="B28" s="2"/>
    </row>
  </sheetData>
  <mergeCells count="4">
    <mergeCell ref="I2:K2"/>
    <mergeCell ref="A5:K5"/>
    <mergeCell ref="B4:K4"/>
    <mergeCell ref="I3:K3"/>
  </mergeCells>
  <printOptions horizontalCentered="1"/>
  <pageMargins left="0.3937007874015748" right="0.3937007874015748" top="0.3937007874015748" bottom="0.3937007874015748" header="0.31496062992125984" footer="0.3149606299212598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Горбарец Сергей Юрьевич</dc:creator>
  <cp:keywords/>
  <dc:description/>
  <cp:lastModifiedBy>Стороженко</cp:lastModifiedBy>
  <cp:lastPrinted>2014-03-20T11:02:57Z</cp:lastPrinted>
  <dcterms:created xsi:type="dcterms:W3CDTF">2013-02-08T16:34:22Z</dcterms:created>
  <dcterms:modified xsi:type="dcterms:W3CDTF">2014-03-20T11:03:44Z</dcterms:modified>
  <cp:category/>
  <cp:version/>
  <cp:contentType/>
  <cp:contentStatus/>
</cp:coreProperties>
</file>